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Прайсы\MobiSystems\"/>
    </mc:Choice>
  </mc:AlternateContent>
  <xr:revisionPtr revIDLastSave="0" documentId="13_ncr:1_{366A22F9-FE73-48D0-834E-5FBC1F571EA8}" xr6:coauthVersionLast="47" xr6:coauthVersionMax="47" xr10:uidLastSave="{00000000-0000-0000-0000-000000000000}"/>
  <bookViews>
    <workbookView xWindow="-105" yWindow="0" windowWidth="19305" windowHeight="15585" xr2:uid="{55394671-DA79-47B1-ABC2-80897D256F7E}"/>
  </bookViews>
  <sheets>
    <sheet name="Office" sheetId="1" r:id="rId1"/>
    <sheet name="Словари" sheetId="2" r:id="rId2"/>
  </sheets>
  <definedNames>
    <definedName name="_xlnm._FilterDatabase" localSheetId="1" hidden="1">Словари!$A$1:$H$85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15" i="1"/>
  <c r="D16" i="1"/>
  <c r="D17" i="1"/>
  <c r="D4" i="1"/>
  <c r="D3" i="1"/>
  <c r="B32" i="2"/>
  <c r="B84" i="2"/>
  <c r="B82" i="2"/>
  <c r="B81" i="2"/>
  <c r="B80" i="2"/>
  <c r="B79" i="2"/>
  <c r="B54" i="2"/>
  <c r="B46" i="2"/>
  <c r="B85" i="2"/>
  <c r="B43" i="2"/>
  <c r="B42" i="2"/>
  <c r="B41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7" i="2"/>
  <c r="B56" i="2"/>
  <c r="B55" i="2"/>
  <c r="B53" i="2"/>
  <c r="B50" i="2"/>
  <c r="B48" i="2"/>
  <c r="B38" i="2"/>
  <c r="B36" i="2"/>
  <c r="B35" i="2"/>
  <c r="B37" i="2"/>
  <c r="B34" i="2"/>
  <c r="B83" i="2"/>
  <c r="B49" i="2"/>
  <c r="B47" i="2"/>
  <c r="B44" i="2"/>
  <c r="B29" i="2"/>
  <c r="B58" i="2"/>
  <c r="B51" i="2"/>
  <c r="B45" i="2"/>
  <c r="B39" i="2"/>
  <c r="B33" i="2"/>
  <c r="B30" i="2"/>
  <c r="B25" i="2"/>
  <c r="B52" i="2"/>
  <c r="B40" i="2"/>
  <c r="B31" i="2"/>
  <c r="B24" i="2"/>
  <c r="B28" i="2"/>
  <c r="B27" i="2"/>
  <c r="B26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2" i="2"/>
  <c r="B3" i="2"/>
  <c r="B4" i="2"/>
  <c r="D14" i="1"/>
  <c r="D7" i="1"/>
  <c r="D6" i="1"/>
  <c r="D5" i="1"/>
  <c r="D13" i="1"/>
</calcChain>
</file>

<file path=xl/sharedStrings.xml><?xml version="1.0" encoding="utf-8"?>
<sst xmlns="http://schemas.openxmlformats.org/spreadsheetml/2006/main" count="545" uniqueCount="163">
  <si>
    <t>Product</t>
  </si>
  <si>
    <t>RUB</t>
  </si>
  <si>
    <t>Dictionary Name</t>
  </si>
  <si>
    <t>Price RUB</t>
  </si>
  <si>
    <t>Platform</t>
  </si>
  <si>
    <t>Type</t>
  </si>
  <si>
    <t>Producer</t>
  </si>
  <si>
    <t>Period</t>
  </si>
  <si>
    <t>Interface</t>
  </si>
  <si>
    <t>Burton's Legal Thesaurus</t>
  </si>
  <si>
    <t>Android or iOS</t>
  </si>
  <si>
    <t>Legal</t>
  </si>
  <si>
    <t>Burton`s</t>
  </si>
  <si>
    <t>English</t>
  </si>
  <si>
    <t>Audio Collins Mini Gem Croatian-Russian &amp; Russian-Croatian Dictionary</t>
  </si>
  <si>
    <t>Android</t>
  </si>
  <si>
    <t>Language to language</t>
  </si>
  <si>
    <t>Collins</t>
  </si>
  <si>
    <t>Audio Collins Mini Gem Czech-Russian &amp; Russian-Czech Dictionary</t>
  </si>
  <si>
    <t>Audio Collins Mini Gem Danish-Russian &amp; Russian-Danish Dictionary</t>
  </si>
  <si>
    <t>Audio Collins Mini Gem Dutch-Russian &amp; Russian-Dutch Dictionary</t>
  </si>
  <si>
    <t>Audio Collins Mini Gem English-Russian &amp; Russian-English Dictionary</t>
  </si>
  <si>
    <t>Audio Collins Mini Gem Finnish-Russian &amp; Russian-Finnish Dictionary</t>
  </si>
  <si>
    <t>Audio Collins Mini Gem French-Russian &amp; Russian-French Dictionary</t>
  </si>
  <si>
    <t>Audio Collins Mini Gem German-Russian &amp; Russian-German Dictionary</t>
  </si>
  <si>
    <t>Audio Collins Mini Gem Greek-Russian &amp; Russian-Greek Dictionary</t>
  </si>
  <si>
    <t>Audio Collins Mini Gem Italian-Russian &amp; Russian-Italian Dictionary</t>
  </si>
  <si>
    <t>Audio Collins Mini Gem Japanese-Russian &amp; Russian-Japanese Dictionary</t>
  </si>
  <si>
    <t>Audio Collins Mini Gem Korean-Russian &amp; Russian-Korean Dictionary</t>
  </si>
  <si>
    <t>Audio Collins Mini Gem Norwegian-Russian &amp; Russian-Norwegian Dictionary</t>
  </si>
  <si>
    <t>Audio Collins Mini Gem Polish-Russian &amp; Russian-Polish Dictionary</t>
  </si>
  <si>
    <t>Audio Collins Mini Gem Portuguese-Russian &amp; Russian-Portuguese Dictionary</t>
  </si>
  <si>
    <t>Audio Collins Mini Gem Russian-Turkish &amp; Turkish-Russian Dictionary</t>
  </si>
  <si>
    <t>Audio Collins Mini Gem Spanish-Russian &amp; Russian-Spanish Dictionary</t>
  </si>
  <si>
    <t>Audio Collins Mini Gem Swedish-Russian &amp; Russian-Swedish Dictionary</t>
  </si>
  <si>
    <t>Audio Collins Mini Gem Thai-Russian &amp; Russian-Thai Dictionary</t>
  </si>
  <si>
    <t>Audio Collins Mini Gem Vietnamese-Russian &amp; Russian-Vietnamese Dictionary</t>
  </si>
  <si>
    <t>Collins Cobuild Intermediate</t>
  </si>
  <si>
    <t>Collins English Dictionary</t>
  </si>
  <si>
    <t>Collins English Dictionary and Thesaurus</t>
  </si>
  <si>
    <t>Collins English-French</t>
  </si>
  <si>
    <t>Collins French</t>
  </si>
  <si>
    <t>French</t>
  </si>
  <si>
    <t>Collins German</t>
  </si>
  <si>
    <t>German</t>
  </si>
  <si>
    <t>Collins Thesaurus English</t>
  </si>
  <si>
    <t>Dorland's Gray's Pocket Atlas of Anatomy</t>
  </si>
  <si>
    <t>Medical</t>
  </si>
  <si>
    <t>Dorland`s</t>
  </si>
  <si>
    <t>Dorland's Medical Dictionary</t>
  </si>
  <si>
    <t>Dorland's Illustrated Medical Dictionary, 32nd Edition</t>
  </si>
  <si>
    <t>Dorland's Dictionary of Medical Acronyms and Abbreviations</t>
  </si>
  <si>
    <t>The Clinician's Handbook of Natural Medicine</t>
  </si>
  <si>
    <t>Elsevier</t>
  </si>
  <si>
    <t>Atlas of Ultrasound-Guided Regional Anesthesia</t>
  </si>
  <si>
    <t>On Call Principles and Protocols</t>
  </si>
  <si>
    <t>The Muscular System Manual: The Skeletal Muscles of the Human Body</t>
  </si>
  <si>
    <t>Quick Medical Diagnosis &amp; Treatment</t>
  </si>
  <si>
    <t>McGraw-Hill</t>
  </si>
  <si>
    <t>Nurse's Drug Handbook</t>
  </si>
  <si>
    <t>Clinician's Pocket Drug Reference 2016</t>
  </si>
  <si>
    <t>I.V. Drug Handbook</t>
  </si>
  <si>
    <t>Poisoning and Drug Overdose</t>
  </si>
  <si>
    <t>Nurse's Pocket Drug Guide 2015</t>
  </si>
  <si>
    <t>Concise Oxford English Dictionary</t>
  </si>
  <si>
    <t>Android or iOS or Windows</t>
  </si>
  <si>
    <t>Oxford</t>
  </si>
  <si>
    <t>Concise Oxford English Dictionary &amp; Thesaurus</t>
  </si>
  <si>
    <t>Concise Oxford Thesaurs</t>
  </si>
  <si>
    <t>New Oxford American</t>
  </si>
  <si>
    <t>Oxford A-Z of English Usage</t>
  </si>
  <si>
    <t>Oxford Chinese</t>
  </si>
  <si>
    <t>Chinese</t>
  </si>
  <si>
    <t>Oxford Dictionary of English &amp; Thesaurus</t>
  </si>
  <si>
    <t>Oxford English Thai Dictionary</t>
  </si>
  <si>
    <t>Oxford German Dictionary</t>
  </si>
  <si>
    <t>Oxford Grammar and Punctuation</t>
  </si>
  <si>
    <t>Oxford Italian Dictionary</t>
  </si>
  <si>
    <t>Italian</t>
  </si>
  <si>
    <t>Oxford Portuguese Dictionary</t>
  </si>
  <si>
    <t>Portuguese</t>
  </si>
  <si>
    <t>Oxford Russian Dictionary</t>
  </si>
  <si>
    <t>Russian</t>
  </si>
  <si>
    <t>Oxford Shorter English Dictionary</t>
  </si>
  <si>
    <t>Oxford Spanish Dictionary</t>
  </si>
  <si>
    <t>Spanish</t>
  </si>
  <si>
    <t>Oxford Concise Medical Dictionary (8 ed.)</t>
  </si>
  <si>
    <t>Oxford Dictionary of Dentistry</t>
  </si>
  <si>
    <t>Oxford Dictionary of Nursing</t>
  </si>
  <si>
    <t>The Concise Oxford Dictionary of Mathematics</t>
  </si>
  <si>
    <t>Mathematics</t>
  </si>
  <si>
    <t>Oxford Dictionary of Philosophy</t>
  </si>
  <si>
    <t>Philosophy</t>
  </si>
  <si>
    <t>Oxford Dictionary of Physics</t>
  </si>
  <si>
    <t>Physics</t>
  </si>
  <si>
    <t>Oxford Dictionary of Chemistry</t>
  </si>
  <si>
    <t>Chemistry</t>
  </si>
  <si>
    <t>Oxford Dictionary of Art and Artists</t>
  </si>
  <si>
    <t>Arts</t>
  </si>
  <si>
    <t>Oxford Dictionary of Astronomy</t>
  </si>
  <si>
    <t>Astronomy</t>
  </si>
  <si>
    <t>Oxford Dictionary of Critical Theory</t>
  </si>
  <si>
    <t>Critical Theory</t>
  </si>
  <si>
    <t>Oxford Dictionary of Economics</t>
  </si>
  <si>
    <t>Economics</t>
  </si>
  <si>
    <t>Oxford Dictionary of Finance and Banking</t>
  </si>
  <si>
    <t>Finance and Banking</t>
  </si>
  <si>
    <t>Oxford Dictionary of Geology and Earth Sciences</t>
  </si>
  <si>
    <t>Geology and Earth Sciences</t>
  </si>
  <si>
    <t>Oxford Dictionary of Literary Terms</t>
  </si>
  <si>
    <t>Oxford Dictionary of Music</t>
  </si>
  <si>
    <t>Music</t>
  </si>
  <si>
    <t>Oxford Dictionary of the Bible</t>
  </si>
  <si>
    <t>Religy</t>
  </si>
  <si>
    <t>Oxford Dictionary of World History</t>
  </si>
  <si>
    <t>World History</t>
  </si>
  <si>
    <t>Oxford Dictionary of World Mythology</t>
  </si>
  <si>
    <t>World Mythology</t>
  </si>
  <si>
    <t>The Concise Dictionary of English Etymology</t>
  </si>
  <si>
    <t>English Etymology</t>
  </si>
  <si>
    <t>Stedman's Medical Abbreviations, Acronyms and Symbols</t>
  </si>
  <si>
    <t>Stedman`s</t>
  </si>
  <si>
    <t>Stedman's Medical Dictionary</t>
  </si>
  <si>
    <t>Stedman's Medical Dictionary for the Dental Professions</t>
  </si>
  <si>
    <t>Stedman's Medical Dictionary for the Health Professions and Nursing</t>
  </si>
  <si>
    <t>Webster's College Dictionary</t>
  </si>
  <si>
    <t>Webster`s</t>
  </si>
  <si>
    <t>Webster's Dictionary + Thesaurus</t>
  </si>
  <si>
    <t>Webster's Thesaurus</t>
  </si>
  <si>
    <t>Aqua mail (Android), 1 year</t>
  </si>
  <si>
    <t>File Commander (Android), 1 year</t>
  </si>
  <si>
    <t>OfficeSuite Business  (Subscription), 1 year</t>
  </si>
  <si>
    <t>OfficeSuite Business Extra (Subscription), 1 year</t>
  </si>
  <si>
    <t>OfficeSuite Personal  (Subscription), 1 year</t>
  </si>
  <si>
    <t>OfficeSuite Family (Subscription), 1 year</t>
  </si>
  <si>
    <t>N п/п</t>
  </si>
  <si>
    <t>Oxford Dictionary of English</t>
  </si>
  <si>
    <t>PDF Extra Premium (Win) - 1 year, 1 pc</t>
  </si>
  <si>
    <t>PDF Extra Ultimate - 1 year, 1 pc</t>
  </si>
  <si>
    <t>MobiDrive 500, 1 year</t>
  </si>
  <si>
    <t>MobiDrive 1000, 1 year</t>
  </si>
  <si>
    <t>MobiDrive 2000 + OfficeSuite 1 PC, 1 year</t>
  </si>
  <si>
    <t>Part-number</t>
  </si>
  <si>
    <t>PDF Extra Team Premium (Win) - 1 year, 6 users</t>
  </si>
  <si>
    <t>PDF Extra Team Ultimate 1 year, 6 users</t>
  </si>
  <si>
    <t>PDF-Pr-1</t>
  </si>
  <si>
    <t>PDF-Ul-1</t>
  </si>
  <si>
    <t>PDF-TePr-1</t>
  </si>
  <si>
    <t>PDF-TeUl-1</t>
  </si>
  <si>
    <t>OFS_Pers_1</t>
  </si>
  <si>
    <t>OFS_Fam_1</t>
  </si>
  <si>
    <t>OFS_Bus_1</t>
  </si>
  <si>
    <t>OFS_Bsn_1</t>
  </si>
  <si>
    <t>AQ_Ml_1</t>
  </si>
  <si>
    <t>FC_Andr_1</t>
  </si>
  <si>
    <t>MD-500</t>
  </si>
  <si>
    <t>MD-1000</t>
  </si>
  <si>
    <t>MD-2000</t>
  </si>
  <si>
    <t>ОSHB23_LT</t>
  </si>
  <si>
    <t>OfficeSuite Home and Business 2023 (Windows) - Lifetime license</t>
  </si>
  <si>
    <t>PDF-LT24</t>
  </si>
  <si>
    <t>PDF Extra 2024 (Win) - 1 pc, perpetual</t>
  </si>
  <si>
    <t>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</si>
</sst>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</font>
    <font>
      <b/>
      <sz val="11"/>
      <color theme="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name val="Calibri"/>
      <family val="2"/>
    </font>
    <font>
      <sz val="11"/>
      <color rgb="FFFFFF0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8080"/>
      </patternFill>
    </fill>
    <fill>
      <patternFill patternType="solid">
        <fgColor rgb="FFDDD9C2"/>
      </patternFill>
    </fill>
    <fill>
      <patternFill patternType="solid">
        <fgColor rgb="FFDCE6F2"/>
      </patternFill>
    </fill>
    <fill>
      <patternFill patternType="solid">
        <fgColor rgb="FFEBF1DE"/>
      </patternFill>
    </fill>
    <fill>
      <patternFill patternType="solid">
        <fgColor rgb="FFFDEADA"/>
      </patternFill>
    </fill>
    <fill>
      <patternFill patternType="solid">
        <fgColor rgb="FFF2DCDB"/>
      </patternFill>
    </fill>
    <fill>
      <patternFill patternType="solid">
        <fgColor rgb="FFE6E0EC"/>
      </patternFill>
    </fill>
    <fill>
      <patternFill patternType="solid">
        <fgColor rgb="FF93CDDD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2" fillId="11" borderId="4" applyNumberFormat="0" applyAlignment="0" applyProtection="0"/>
    <xf numFmtId="0" fontId="3" fillId="12" borderId="0" applyNumberFormat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3" fontId="1" fillId="0" borderId="1" xfId="0" applyNumberFormat="1" applyFont="1" applyBorder="1"/>
    <xf numFmtId="0" fontId="0" fillId="4" borderId="3" xfId="0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0" fontId="0" fillId="5" borderId="3" xfId="0" applyFill="1" applyBorder="1" applyAlignment="1">
      <alignment horizontal="center" vertical="center" wrapText="1"/>
    </xf>
    <xf numFmtId="0" fontId="0" fillId="6" borderId="3" xfId="0" applyFill="1" applyBorder="1" applyAlignment="1">
      <alignment vertical="center" wrapText="1"/>
    </xf>
    <xf numFmtId="0" fontId="0" fillId="6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vertical="center" wrapText="1"/>
    </xf>
    <xf numFmtId="0" fontId="0" fillId="7" borderId="3" xfId="0" applyFill="1" applyBorder="1" applyAlignment="1">
      <alignment horizontal="center" vertical="center" wrapText="1"/>
    </xf>
    <xf numFmtId="0" fontId="0" fillId="8" borderId="3" xfId="0" applyFill="1" applyBorder="1" applyAlignment="1">
      <alignment vertical="center" wrapText="1"/>
    </xf>
    <xf numFmtId="0" fontId="0" fillId="8" borderId="3" xfId="0" applyFill="1" applyBorder="1" applyAlignment="1">
      <alignment horizontal="center" vertical="center" wrapText="1"/>
    </xf>
    <xf numFmtId="0" fontId="0" fillId="9" borderId="3" xfId="0" applyFill="1" applyBorder="1" applyAlignment="1">
      <alignment vertical="center" wrapText="1"/>
    </xf>
    <xf numFmtId="0" fontId="0" fillId="9" borderId="3" xfId="0" applyFill="1" applyBorder="1" applyAlignment="1">
      <alignment horizontal="center" vertical="center" wrapText="1"/>
    </xf>
    <xf numFmtId="0" fontId="0" fillId="10" borderId="3" xfId="0" applyFill="1" applyBorder="1" applyAlignment="1">
      <alignment vertical="center" wrapText="1"/>
    </xf>
    <xf numFmtId="0" fontId="0" fillId="10" borderId="3" xfId="0" applyFill="1" applyBorder="1" applyAlignment="1">
      <alignment horizontal="center" vertical="center" wrapText="1"/>
    </xf>
    <xf numFmtId="1" fontId="0" fillId="4" borderId="3" xfId="0" applyNumberFormat="1" applyFill="1" applyBorder="1" applyAlignment="1">
      <alignment horizontal="right" vertical="center" wrapText="1"/>
    </xf>
    <xf numFmtId="1" fontId="0" fillId="5" borderId="3" xfId="0" applyNumberFormat="1" applyFill="1" applyBorder="1" applyAlignment="1">
      <alignment horizontal="right" vertical="center" wrapText="1"/>
    </xf>
    <xf numFmtId="1" fontId="0" fillId="6" borderId="3" xfId="0" applyNumberFormat="1" applyFill="1" applyBorder="1" applyAlignment="1">
      <alignment horizontal="right" vertical="center" wrapText="1"/>
    </xf>
    <xf numFmtId="1" fontId="0" fillId="7" borderId="3" xfId="0" applyNumberFormat="1" applyFill="1" applyBorder="1" applyAlignment="1">
      <alignment horizontal="right" vertical="center" wrapText="1"/>
    </xf>
    <xf numFmtId="1" fontId="0" fillId="8" borderId="3" xfId="0" applyNumberFormat="1" applyFill="1" applyBorder="1" applyAlignment="1">
      <alignment horizontal="right" vertical="center" wrapText="1"/>
    </xf>
    <xf numFmtId="1" fontId="0" fillId="9" borderId="3" xfId="0" applyNumberFormat="1" applyFill="1" applyBorder="1" applyAlignment="1">
      <alignment horizontal="right" vertical="center" wrapText="1"/>
    </xf>
    <xf numFmtId="1" fontId="0" fillId="10" borderId="3" xfId="0" applyNumberFormat="1" applyFill="1" applyBorder="1" applyAlignment="1">
      <alignment horizontal="right" vertical="center" wrapText="1"/>
    </xf>
    <xf numFmtId="1" fontId="0" fillId="0" borderId="0" xfId="0" applyNumberFormat="1"/>
    <xf numFmtId="0" fontId="2" fillId="11" borderId="4" xfId="1" applyAlignment="1">
      <alignment horizontal="center" vertical="center" wrapText="1"/>
    </xf>
    <xf numFmtId="1" fontId="2" fillId="11" borderId="4" xfId="1" applyNumberFormat="1" applyAlignment="1">
      <alignment horizontal="center" vertical="center" wrapText="1"/>
    </xf>
    <xf numFmtId="0" fontId="2" fillId="11" borderId="4" xfId="1"/>
    <xf numFmtId="0" fontId="4" fillId="0" borderId="0" xfId="0" applyFont="1" applyAlignment="1">
      <alignment horizontal="right" vertical="top"/>
    </xf>
    <xf numFmtId="0" fontId="3" fillId="2" borderId="0" xfId="2" applyFill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3" borderId="2" xfId="0" applyFill="1" applyBorder="1" applyAlignment="1">
      <alignment vertical="center" wrapText="1"/>
    </xf>
    <xf numFmtId="1" fontId="0" fillId="3" borderId="2" xfId="0" applyNumberFormat="1" applyFill="1" applyBorder="1" applyAlignment="1">
      <alignment horizontal="right" vertical="center" wrapText="1"/>
    </xf>
    <xf numFmtId="0" fontId="0" fillId="3" borderId="2" xfId="0" applyFill="1" applyBorder="1" applyAlignment="1">
      <alignment horizontal="center" vertical="center" wrapText="1"/>
    </xf>
    <xf numFmtId="0" fontId="6" fillId="13" borderId="3" xfId="0" applyFont="1" applyFill="1" applyBorder="1" applyAlignment="1">
      <alignment vertical="center" wrapText="1"/>
    </xf>
  </cellXfs>
  <cellStyles count="3">
    <cellStyle name="Check Cell" xfId="1" builtinId="2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1088152</xdr:colOff>
      <xdr:row>0</xdr:row>
      <xdr:rowOff>50383</xdr:rowOff>
    </xdr:from>
    <xdr:ext cx="1970734" cy="382804"/>
    <xdr:pic>
      <xdr:nvPicPr>
        <xdr:cNvPr id="2" name="Picture 1">
          <a:extLst>
            <a:ext uri="{FF2B5EF4-FFF2-40B4-BE49-F238E27FC236}">
              <a16:creationId xmlns:a16="http://schemas.microsoft.com/office/drawing/2014/main" id="{1BE26FF9-AF2F-44E1-99ED-FD075E4FD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97752" y="50383"/>
          <a:ext cx="1970734" cy="38280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7A385-2097-4296-BEEB-1C5B848C5877}">
  <dimension ref="A1:E18"/>
  <sheetViews>
    <sheetView tabSelected="1" zoomScale="175" zoomScaleNormal="175" workbookViewId="0">
      <selection activeCell="D7" sqref="D7"/>
    </sheetView>
  </sheetViews>
  <sheetFormatPr defaultColWidth="0" defaultRowHeight="15" zeroHeight="1" x14ac:dyDescent="0.25"/>
  <cols>
    <col min="1" max="1" width="5.7109375" customWidth="1"/>
    <col min="2" max="2" width="12.42578125" customWidth="1"/>
    <col min="3" max="3" width="58.140625" customWidth="1"/>
    <col min="4" max="4" width="9.140625" customWidth="1"/>
    <col min="5" max="5" width="5.7109375" customWidth="1"/>
  </cols>
  <sheetData>
    <row r="1" spans="1:5" ht="39.75" customHeight="1" thickBot="1" x14ac:dyDescent="0.3">
      <c r="A1" s="1"/>
      <c r="C1" s="1"/>
      <c r="D1" s="1"/>
      <c r="E1" s="30">
        <v>108</v>
      </c>
    </row>
    <row r="2" spans="1:5" ht="10.5" customHeight="1" thickBot="1" x14ac:dyDescent="0.3">
      <c r="A2" s="1"/>
      <c r="B2" s="32" t="s">
        <v>142</v>
      </c>
      <c r="C2" s="2" t="s">
        <v>0</v>
      </c>
      <c r="D2" s="2" t="s">
        <v>1</v>
      </c>
      <c r="E2" s="1"/>
    </row>
    <row r="3" spans="1:5" ht="15" customHeight="1" thickBot="1" x14ac:dyDescent="0.3">
      <c r="A3" s="1"/>
      <c r="B3" s="33" t="s">
        <v>149</v>
      </c>
      <c r="C3" s="3" t="s">
        <v>133</v>
      </c>
      <c r="D3" s="4">
        <f>39.99*$E$1</f>
        <v>4318.92</v>
      </c>
      <c r="E3" s="31"/>
    </row>
    <row r="4" spans="1:5" ht="15" customHeight="1" thickBot="1" x14ac:dyDescent="0.3">
      <c r="A4" s="1"/>
      <c r="B4" s="33" t="s">
        <v>150</v>
      </c>
      <c r="C4" s="3" t="s">
        <v>134</v>
      </c>
      <c r="D4" s="4">
        <f>59.99*$E$1</f>
        <v>6478.92</v>
      </c>
      <c r="E4" s="31"/>
    </row>
    <row r="5" spans="1:5" ht="15" customHeight="1" thickBot="1" x14ac:dyDescent="0.3">
      <c r="A5" s="1"/>
      <c r="B5" s="33" t="s">
        <v>151</v>
      </c>
      <c r="C5" s="3" t="s">
        <v>131</v>
      </c>
      <c r="D5" s="4">
        <f>47.88*$E$1</f>
        <v>5171.04</v>
      </c>
      <c r="E5" s="31"/>
    </row>
    <row r="6" spans="1:5" ht="15" customHeight="1" thickBot="1" x14ac:dyDescent="0.3">
      <c r="A6" s="1"/>
      <c r="B6" s="33" t="s">
        <v>152</v>
      </c>
      <c r="C6" s="3" t="s">
        <v>132</v>
      </c>
      <c r="D6" s="4">
        <f>83.88*$E$1</f>
        <v>9059.0399999999991</v>
      </c>
      <c r="E6" s="31"/>
    </row>
    <row r="7" spans="1:5" ht="15" customHeight="1" thickBot="1" x14ac:dyDescent="0.3">
      <c r="A7" s="1"/>
      <c r="B7" s="33" t="s">
        <v>158</v>
      </c>
      <c r="C7" s="3" t="s">
        <v>159</v>
      </c>
      <c r="D7" s="4">
        <f>99.99*$E$1</f>
        <v>10798.92</v>
      </c>
      <c r="E7" s="31"/>
    </row>
    <row r="8" spans="1:5" ht="15" customHeight="1" thickBot="1" x14ac:dyDescent="0.3">
      <c r="A8" s="1"/>
      <c r="B8" s="33" t="s">
        <v>145</v>
      </c>
      <c r="C8" s="3" t="s">
        <v>137</v>
      </c>
      <c r="D8" s="4">
        <f>50.28*$E$1</f>
        <v>5430.24</v>
      </c>
      <c r="E8" s="31"/>
    </row>
    <row r="9" spans="1:5" ht="15" customHeight="1" thickBot="1" x14ac:dyDescent="0.3">
      <c r="A9" s="1"/>
      <c r="B9" s="33" t="s">
        <v>146</v>
      </c>
      <c r="C9" s="3" t="s">
        <v>138</v>
      </c>
      <c r="D9" s="4">
        <f>83.88*$E$1</f>
        <v>9059.0399999999991</v>
      </c>
      <c r="E9" s="31"/>
    </row>
    <row r="10" spans="1:5" ht="15" customHeight="1" thickBot="1" x14ac:dyDescent="0.3">
      <c r="A10" s="1"/>
      <c r="B10" s="33" t="s">
        <v>160</v>
      </c>
      <c r="C10" s="3" t="s">
        <v>161</v>
      </c>
      <c r="D10" s="4">
        <f>119.99*$E$1</f>
        <v>12958.92</v>
      </c>
      <c r="E10" s="31"/>
    </row>
    <row r="11" spans="1:5" ht="15" customHeight="1" thickBot="1" x14ac:dyDescent="0.3">
      <c r="A11" s="1"/>
      <c r="B11" s="33" t="s">
        <v>147</v>
      </c>
      <c r="C11" s="3" t="s">
        <v>143</v>
      </c>
      <c r="D11" s="4">
        <f>149.88*$E$1</f>
        <v>16187.039999999999</v>
      </c>
      <c r="E11" s="31"/>
    </row>
    <row r="12" spans="1:5" ht="15" customHeight="1" thickBot="1" x14ac:dyDescent="0.3">
      <c r="A12" s="1"/>
      <c r="B12" s="33" t="s">
        <v>148</v>
      </c>
      <c r="C12" s="3" t="s">
        <v>144</v>
      </c>
      <c r="D12" s="4">
        <f>227.88*$E$1</f>
        <v>24611.040000000001</v>
      </c>
      <c r="E12" s="31"/>
    </row>
    <row r="13" spans="1:5" ht="15" customHeight="1" thickBot="1" x14ac:dyDescent="0.3">
      <c r="A13" s="1"/>
      <c r="B13" s="33" t="s">
        <v>153</v>
      </c>
      <c r="C13" s="3" t="s">
        <v>129</v>
      </c>
      <c r="D13" s="4">
        <f t="shared" ref="D13:D14" si="0">29.99*$E$1</f>
        <v>3238.9199999999996</v>
      </c>
      <c r="E13" s="31"/>
    </row>
    <row r="14" spans="1:5" ht="15" customHeight="1" thickBot="1" x14ac:dyDescent="0.3">
      <c r="A14" s="1"/>
      <c r="B14" s="33" t="s">
        <v>154</v>
      </c>
      <c r="C14" s="3" t="s">
        <v>130</v>
      </c>
      <c r="D14" s="4">
        <f t="shared" si="0"/>
        <v>3238.9199999999996</v>
      </c>
      <c r="E14" s="31"/>
    </row>
    <row r="15" spans="1:5" ht="15" customHeight="1" thickBot="1" x14ac:dyDescent="0.3">
      <c r="A15" s="1"/>
      <c r="B15" s="33" t="s">
        <v>155</v>
      </c>
      <c r="C15" s="3" t="s">
        <v>139</v>
      </c>
      <c r="D15" s="4">
        <f>49.99*$E$1</f>
        <v>5398.92</v>
      </c>
      <c r="E15" s="31"/>
    </row>
    <row r="16" spans="1:5" ht="15" customHeight="1" thickBot="1" x14ac:dyDescent="0.3">
      <c r="A16" s="1"/>
      <c r="B16" s="33" t="s">
        <v>156</v>
      </c>
      <c r="C16" s="3" t="s">
        <v>140</v>
      </c>
      <c r="D16" s="4">
        <f>79.99*$E$1</f>
        <v>8638.92</v>
      </c>
      <c r="E16" s="31"/>
    </row>
    <row r="17" spans="1:5" ht="15" customHeight="1" thickBot="1" x14ac:dyDescent="0.3">
      <c r="A17" s="1"/>
      <c r="B17" s="33" t="s">
        <v>157</v>
      </c>
      <c r="C17" s="3" t="s">
        <v>141</v>
      </c>
      <c r="D17" s="4">
        <f>99.99*$E$1</f>
        <v>10798.92</v>
      </c>
      <c r="E17" s="31"/>
    </row>
    <row r="18" spans="1:5" x14ac:dyDescent="0.25">
      <c r="A18" s="1"/>
      <c r="B18" s="1"/>
      <c r="C18" s="1"/>
      <c r="D18" s="1"/>
      <c r="E18" s="1"/>
    </row>
  </sheetData>
  <pageMargins left="0.7" right="0.7" top="0.75" bottom="0.75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90A19-AF6C-46B2-B574-7A0145053F29}">
  <dimension ref="A1:J85"/>
  <sheetViews>
    <sheetView zoomScale="110" zoomScaleNormal="110" workbookViewId="0">
      <pane ySplit="1" topLeftCell="A2" activePane="bottomLeft" state="frozen"/>
      <selection pane="bottomLeft" activeCell="A48" sqref="A48"/>
    </sheetView>
  </sheetViews>
  <sheetFormatPr defaultColWidth="0" defaultRowHeight="15" zeroHeight="1" x14ac:dyDescent="0.25"/>
  <cols>
    <col min="1" max="1" width="67" customWidth="1"/>
    <col min="2" max="2" width="8.85546875" style="26" customWidth="1"/>
    <col min="3" max="3" width="24.140625" customWidth="1"/>
    <col min="4" max="4" width="25.5703125" bestFit="1" customWidth="1"/>
    <col min="5" max="5" width="10" customWidth="1"/>
    <col min="6" max="6" width="8.42578125" bestFit="1" customWidth="1"/>
    <col min="7" max="7" width="8.85546875" customWidth="1"/>
    <col min="8" max="8" width="4.5703125" customWidth="1"/>
    <col min="9" max="10" width="0" hidden="1" customWidth="1"/>
    <col min="11" max="16384" width="65.5703125" hidden="1"/>
  </cols>
  <sheetData>
    <row r="1" spans="1:8" ht="33" customHeight="1" thickTop="1" thickBot="1" x14ac:dyDescent="0.3">
      <c r="A1" s="27" t="s">
        <v>2</v>
      </c>
      <c r="B1" s="28" t="s">
        <v>3</v>
      </c>
      <c r="C1" s="27" t="s">
        <v>4</v>
      </c>
      <c r="D1" s="27" t="s">
        <v>5</v>
      </c>
      <c r="E1" s="27" t="s">
        <v>6</v>
      </c>
      <c r="F1" s="27" t="s">
        <v>7</v>
      </c>
      <c r="G1" s="27" t="s">
        <v>8</v>
      </c>
      <c r="H1" s="27" t="s">
        <v>135</v>
      </c>
    </row>
    <row r="2" spans="1:8" ht="16.5" thickTop="1" thickBot="1" x14ac:dyDescent="0.3">
      <c r="A2" s="34" t="s">
        <v>9</v>
      </c>
      <c r="B2" s="35">
        <f>49.99*Office!$E$1</f>
        <v>5398.92</v>
      </c>
      <c r="C2" s="36" t="s">
        <v>10</v>
      </c>
      <c r="D2" s="36" t="s">
        <v>11</v>
      </c>
      <c r="E2" s="36" t="s">
        <v>12</v>
      </c>
      <c r="F2" s="36" t="s">
        <v>162</v>
      </c>
      <c r="G2" s="36" t="s">
        <v>13</v>
      </c>
      <c r="H2" s="29">
        <v>1</v>
      </c>
    </row>
    <row r="3" spans="1:8" ht="16.5" thickTop="1" thickBot="1" x14ac:dyDescent="0.3">
      <c r="A3" s="5" t="s">
        <v>14</v>
      </c>
      <c r="B3" s="19">
        <f>4.99*Office!$E$1</f>
        <v>538.92000000000007</v>
      </c>
      <c r="C3" s="6" t="s">
        <v>15</v>
      </c>
      <c r="D3" s="6" t="s">
        <v>16</v>
      </c>
      <c r="E3" s="6" t="s">
        <v>17</v>
      </c>
      <c r="F3" s="6" t="s">
        <v>162</v>
      </c>
      <c r="G3" s="6" t="s">
        <v>13</v>
      </c>
      <c r="H3" s="29">
        <v>2</v>
      </c>
    </row>
    <row r="4" spans="1:8" ht="16.5" thickTop="1" thickBot="1" x14ac:dyDescent="0.3">
      <c r="A4" s="5" t="s">
        <v>18</v>
      </c>
      <c r="B4" s="19">
        <f>4.99*Office!$E$1</f>
        <v>538.92000000000007</v>
      </c>
      <c r="C4" s="6" t="s">
        <v>15</v>
      </c>
      <c r="D4" s="6" t="s">
        <v>16</v>
      </c>
      <c r="E4" s="6" t="s">
        <v>17</v>
      </c>
      <c r="F4" s="6" t="s">
        <v>162</v>
      </c>
      <c r="G4" s="6" t="s">
        <v>13</v>
      </c>
      <c r="H4" s="29">
        <v>3</v>
      </c>
    </row>
    <row r="5" spans="1:8" ht="16.5" thickTop="1" thickBot="1" x14ac:dyDescent="0.3">
      <c r="A5" s="5" t="s">
        <v>19</v>
      </c>
      <c r="B5" s="19">
        <f>4.99*Office!$E$1</f>
        <v>538.92000000000007</v>
      </c>
      <c r="C5" s="6" t="s">
        <v>15</v>
      </c>
      <c r="D5" s="6" t="s">
        <v>16</v>
      </c>
      <c r="E5" s="6" t="s">
        <v>17</v>
      </c>
      <c r="F5" s="6" t="s">
        <v>162</v>
      </c>
      <c r="G5" s="6" t="s">
        <v>13</v>
      </c>
      <c r="H5" s="29">
        <v>4</v>
      </c>
    </row>
    <row r="6" spans="1:8" ht="16.5" thickTop="1" thickBot="1" x14ac:dyDescent="0.3">
      <c r="A6" s="5" t="s">
        <v>20</v>
      </c>
      <c r="B6" s="19">
        <f>4.99*Office!$E$1</f>
        <v>538.92000000000007</v>
      </c>
      <c r="C6" s="6" t="s">
        <v>15</v>
      </c>
      <c r="D6" s="6" t="s">
        <v>16</v>
      </c>
      <c r="E6" s="6" t="s">
        <v>17</v>
      </c>
      <c r="F6" s="6" t="s">
        <v>162</v>
      </c>
      <c r="G6" s="6" t="s">
        <v>13</v>
      </c>
      <c r="H6" s="29">
        <v>5</v>
      </c>
    </row>
    <row r="7" spans="1:8" ht="16.5" thickTop="1" thickBot="1" x14ac:dyDescent="0.3">
      <c r="A7" s="5" t="s">
        <v>21</v>
      </c>
      <c r="B7" s="19">
        <f>4.99*Office!$E$1</f>
        <v>538.92000000000007</v>
      </c>
      <c r="C7" s="6" t="s">
        <v>15</v>
      </c>
      <c r="D7" s="6" t="s">
        <v>16</v>
      </c>
      <c r="E7" s="6" t="s">
        <v>17</v>
      </c>
      <c r="F7" s="6" t="s">
        <v>162</v>
      </c>
      <c r="G7" s="6" t="s">
        <v>13</v>
      </c>
      <c r="H7" s="29">
        <v>6</v>
      </c>
    </row>
    <row r="8" spans="1:8" ht="16.5" thickTop="1" thickBot="1" x14ac:dyDescent="0.3">
      <c r="A8" s="5" t="s">
        <v>22</v>
      </c>
      <c r="B8" s="19">
        <f>4.99*Office!$E$1</f>
        <v>538.92000000000007</v>
      </c>
      <c r="C8" s="6" t="s">
        <v>15</v>
      </c>
      <c r="D8" s="6" t="s">
        <v>16</v>
      </c>
      <c r="E8" s="6" t="s">
        <v>17</v>
      </c>
      <c r="F8" s="6" t="s">
        <v>162</v>
      </c>
      <c r="G8" s="6" t="s">
        <v>13</v>
      </c>
      <c r="H8" s="29">
        <v>7</v>
      </c>
    </row>
    <row r="9" spans="1:8" ht="16.5" thickTop="1" thickBot="1" x14ac:dyDescent="0.3">
      <c r="A9" s="5" t="s">
        <v>23</v>
      </c>
      <c r="B9" s="19">
        <f>4.99*Office!$E$1</f>
        <v>538.92000000000007</v>
      </c>
      <c r="C9" s="6" t="s">
        <v>15</v>
      </c>
      <c r="D9" s="6" t="s">
        <v>16</v>
      </c>
      <c r="E9" s="6" t="s">
        <v>17</v>
      </c>
      <c r="F9" s="6" t="s">
        <v>162</v>
      </c>
      <c r="G9" s="6" t="s">
        <v>13</v>
      </c>
      <c r="H9" s="29">
        <v>8</v>
      </c>
    </row>
    <row r="10" spans="1:8" ht="16.5" thickTop="1" thickBot="1" x14ac:dyDescent="0.3">
      <c r="A10" s="5" t="s">
        <v>24</v>
      </c>
      <c r="B10" s="19">
        <f>4.99*Office!$E$1</f>
        <v>538.92000000000007</v>
      </c>
      <c r="C10" s="6" t="s">
        <v>15</v>
      </c>
      <c r="D10" s="6" t="s">
        <v>16</v>
      </c>
      <c r="E10" s="6" t="s">
        <v>17</v>
      </c>
      <c r="F10" s="6" t="s">
        <v>162</v>
      </c>
      <c r="G10" s="6" t="s">
        <v>13</v>
      </c>
      <c r="H10" s="29">
        <v>9</v>
      </c>
    </row>
    <row r="11" spans="1:8" ht="16.5" thickTop="1" thickBot="1" x14ac:dyDescent="0.3">
      <c r="A11" s="5" t="s">
        <v>25</v>
      </c>
      <c r="B11" s="19">
        <f>4.99*Office!$E$1</f>
        <v>538.92000000000007</v>
      </c>
      <c r="C11" s="6" t="s">
        <v>15</v>
      </c>
      <c r="D11" s="6" t="s">
        <v>16</v>
      </c>
      <c r="E11" s="6" t="s">
        <v>17</v>
      </c>
      <c r="F11" s="6" t="s">
        <v>162</v>
      </c>
      <c r="G11" s="6" t="s">
        <v>13</v>
      </c>
      <c r="H11" s="29">
        <v>10</v>
      </c>
    </row>
    <row r="12" spans="1:8" ht="16.5" thickTop="1" thickBot="1" x14ac:dyDescent="0.3">
      <c r="A12" s="5" t="s">
        <v>26</v>
      </c>
      <c r="B12" s="19">
        <f>4.99*Office!$E$1</f>
        <v>538.92000000000007</v>
      </c>
      <c r="C12" s="6" t="s">
        <v>15</v>
      </c>
      <c r="D12" s="6" t="s">
        <v>16</v>
      </c>
      <c r="E12" s="6" t="s">
        <v>17</v>
      </c>
      <c r="F12" s="6" t="s">
        <v>162</v>
      </c>
      <c r="G12" s="6" t="s">
        <v>13</v>
      </c>
      <c r="H12" s="29">
        <v>11</v>
      </c>
    </row>
    <row r="13" spans="1:8" ht="16.5" thickTop="1" thickBot="1" x14ac:dyDescent="0.3">
      <c r="A13" s="5" t="s">
        <v>27</v>
      </c>
      <c r="B13" s="19">
        <f>4.99*Office!$E$1</f>
        <v>538.92000000000007</v>
      </c>
      <c r="C13" s="6" t="s">
        <v>15</v>
      </c>
      <c r="D13" s="6" t="s">
        <v>16</v>
      </c>
      <c r="E13" s="6" t="s">
        <v>17</v>
      </c>
      <c r="F13" s="6" t="s">
        <v>162</v>
      </c>
      <c r="G13" s="6" t="s">
        <v>13</v>
      </c>
      <c r="H13" s="29">
        <v>12</v>
      </c>
    </row>
    <row r="14" spans="1:8" ht="16.5" thickTop="1" thickBot="1" x14ac:dyDescent="0.3">
      <c r="A14" s="5" t="s">
        <v>28</v>
      </c>
      <c r="B14" s="19">
        <f>4.99*Office!$E$1</f>
        <v>538.92000000000007</v>
      </c>
      <c r="C14" s="6" t="s">
        <v>15</v>
      </c>
      <c r="D14" s="6" t="s">
        <v>16</v>
      </c>
      <c r="E14" s="6" t="s">
        <v>17</v>
      </c>
      <c r="F14" s="6" t="s">
        <v>162</v>
      </c>
      <c r="G14" s="6" t="s">
        <v>13</v>
      </c>
      <c r="H14" s="29">
        <v>13</v>
      </c>
    </row>
    <row r="15" spans="1:8" ht="31.5" thickTop="1" thickBot="1" x14ac:dyDescent="0.3">
      <c r="A15" s="5" t="s">
        <v>29</v>
      </c>
      <c r="B15" s="19">
        <f>4.99*Office!$E$1</f>
        <v>538.92000000000007</v>
      </c>
      <c r="C15" s="6" t="s">
        <v>15</v>
      </c>
      <c r="D15" s="6" t="s">
        <v>16</v>
      </c>
      <c r="E15" s="6" t="s">
        <v>17</v>
      </c>
      <c r="F15" s="6" t="s">
        <v>162</v>
      </c>
      <c r="G15" s="6" t="s">
        <v>13</v>
      </c>
      <c r="H15" s="29">
        <v>14</v>
      </c>
    </row>
    <row r="16" spans="1:8" ht="16.5" thickTop="1" thickBot="1" x14ac:dyDescent="0.3">
      <c r="A16" s="5" t="s">
        <v>30</v>
      </c>
      <c r="B16" s="19">
        <f>4.99*Office!$E$1</f>
        <v>538.92000000000007</v>
      </c>
      <c r="C16" s="6" t="s">
        <v>15</v>
      </c>
      <c r="D16" s="6" t="s">
        <v>16</v>
      </c>
      <c r="E16" s="6" t="s">
        <v>17</v>
      </c>
      <c r="F16" s="6" t="s">
        <v>162</v>
      </c>
      <c r="G16" s="6" t="s">
        <v>13</v>
      </c>
      <c r="H16" s="29">
        <v>15</v>
      </c>
    </row>
    <row r="17" spans="1:8" ht="31.5" thickTop="1" thickBot="1" x14ac:dyDescent="0.3">
      <c r="A17" s="5" t="s">
        <v>31</v>
      </c>
      <c r="B17" s="19">
        <f>4.99*Office!$E$1</f>
        <v>538.92000000000007</v>
      </c>
      <c r="C17" s="6" t="s">
        <v>15</v>
      </c>
      <c r="D17" s="6" t="s">
        <v>16</v>
      </c>
      <c r="E17" s="6" t="s">
        <v>17</v>
      </c>
      <c r="F17" s="6" t="s">
        <v>162</v>
      </c>
      <c r="G17" s="6" t="s">
        <v>13</v>
      </c>
      <c r="H17" s="29">
        <v>16</v>
      </c>
    </row>
    <row r="18" spans="1:8" ht="16.5" thickTop="1" thickBot="1" x14ac:dyDescent="0.3">
      <c r="A18" s="5" t="s">
        <v>32</v>
      </c>
      <c r="B18" s="19">
        <f>4.99*Office!$E$1</f>
        <v>538.92000000000007</v>
      </c>
      <c r="C18" s="6" t="s">
        <v>15</v>
      </c>
      <c r="D18" s="6" t="s">
        <v>16</v>
      </c>
      <c r="E18" s="6" t="s">
        <v>17</v>
      </c>
      <c r="F18" s="6" t="s">
        <v>162</v>
      </c>
      <c r="G18" s="6" t="s">
        <v>13</v>
      </c>
      <c r="H18" s="29">
        <v>17</v>
      </c>
    </row>
    <row r="19" spans="1:8" ht="16.5" thickTop="1" thickBot="1" x14ac:dyDescent="0.3">
      <c r="A19" s="5" t="s">
        <v>33</v>
      </c>
      <c r="B19" s="19">
        <f>4.99*Office!$E$1</f>
        <v>538.92000000000007</v>
      </c>
      <c r="C19" s="6" t="s">
        <v>15</v>
      </c>
      <c r="D19" s="6" t="s">
        <v>16</v>
      </c>
      <c r="E19" s="6" t="s">
        <v>17</v>
      </c>
      <c r="F19" s="6" t="s">
        <v>162</v>
      </c>
      <c r="G19" s="6" t="s">
        <v>13</v>
      </c>
      <c r="H19" s="29">
        <v>18</v>
      </c>
    </row>
    <row r="20" spans="1:8" ht="16.5" thickTop="1" thickBot="1" x14ac:dyDescent="0.3">
      <c r="A20" s="5" t="s">
        <v>34</v>
      </c>
      <c r="B20" s="19">
        <f>4.99*Office!$E$1</f>
        <v>538.92000000000007</v>
      </c>
      <c r="C20" s="6" t="s">
        <v>15</v>
      </c>
      <c r="D20" s="6" t="s">
        <v>16</v>
      </c>
      <c r="E20" s="6" t="s">
        <v>17</v>
      </c>
      <c r="F20" s="6" t="s">
        <v>162</v>
      </c>
      <c r="G20" s="6" t="s">
        <v>13</v>
      </c>
      <c r="H20" s="29">
        <v>19</v>
      </c>
    </row>
    <row r="21" spans="1:8" ht="16.5" thickTop="1" thickBot="1" x14ac:dyDescent="0.3">
      <c r="A21" s="5" t="s">
        <v>35</v>
      </c>
      <c r="B21" s="19">
        <f>4.99*Office!$E$1</f>
        <v>538.92000000000007</v>
      </c>
      <c r="C21" s="6" t="s">
        <v>15</v>
      </c>
      <c r="D21" s="6" t="s">
        <v>16</v>
      </c>
      <c r="E21" s="6" t="s">
        <v>17</v>
      </c>
      <c r="F21" s="6" t="s">
        <v>162</v>
      </c>
      <c r="G21" s="6" t="s">
        <v>13</v>
      </c>
      <c r="H21" s="29">
        <v>20</v>
      </c>
    </row>
    <row r="22" spans="1:8" ht="19.5" customHeight="1" thickTop="1" thickBot="1" x14ac:dyDescent="0.3">
      <c r="A22" s="5" t="s">
        <v>36</v>
      </c>
      <c r="B22" s="19">
        <f>4.99*Office!$E$1</f>
        <v>538.92000000000007</v>
      </c>
      <c r="C22" s="6" t="s">
        <v>15</v>
      </c>
      <c r="D22" s="6" t="s">
        <v>16</v>
      </c>
      <c r="E22" s="6" t="s">
        <v>17</v>
      </c>
      <c r="F22" s="6" t="s">
        <v>162</v>
      </c>
      <c r="G22" s="6" t="s">
        <v>13</v>
      </c>
      <c r="H22" s="29">
        <v>21</v>
      </c>
    </row>
    <row r="23" spans="1:8" ht="16.5" thickTop="1" thickBot="1" x14ac:dyDescent="0.3">
      <c r="A23" s="5" t="s">
        <v>37</v>
      </c>
      <c r="B23" s="19">
        <f>7.99*Office!$E$1</f>
        <v>862.92000000000007</v>
      </c>
      <c r="C23" s="6" t="s">
        <v>10</v>
      </c>
      <c r="D23" s="6" t="s">
        <v>13</v>
      </c>
      <c r="E23" s="6" t="s">
        <v>17</v>
      </c>
      <c r="F23" s="6" t="s">
        <v>162</v>
      </c>
      <c r="G23" s="6" t="s">
        <v>13</v>
      </c>
      <c r="H23" s="29">
        <v>22</v>
      </c>
    </row>
    <row r="24" spans="1:8" ht="16.5" thickTop="1" thickBot="1" x14ac:dyDescent="0.3">
      <c r="A24" s="5" t="s">
        <v>38</v>
      </c>
      <c r="B24" s="19">
        <f>19.99*Office!$E$1</f>
        <v>2158.9199999999996</v>
      </c>
      <c r="C24" s="6" t="s">
        <v>10</v>
      </c>
      <c r="D24" s="6" t="s">
        <v>13</v>
      </c>
      <c r="E24" s="6" t="s">
        <v>17</v>
      </c>
      <c r="F24" s="6" t="s">
        <v>162</v>
      </c>
      <c r="G24" s="6" t="s">
        <v>13</v>
      </c>
      <c r="H24" s="29">
        <v>23</v>
      </c>
    </row>
    <row r="25" spans="1:8" ht="16.5" thickTop="1" thickBot="1" x14ac:dyDescent="0.3">
      <c r="A25" s="5" t="s">
        <v>39</v>
      </c>
      <c r="B25" s="19">
        <f>29.99*Office!$E$1</f>
        <v>3238.9199999999996</v>
      </c>
      <c r="C25" s="6" t="s">
        <v>10</v>
      </c>
      <c r="D25" s="6" t="s">
        <v>13</v>
      </c>
      <c r="E25" s="6" t="s">
        <v>17</v>
      </c>
      <c r="F25" s="6" t="s">
        <v>162</v>
      </c>
      <c r="G25" s="6" t="s">
        <v>13</v>
      </c>
      <c r="H25" s="29">
        <v>24</v>
      </c>
    </row>
    <row r="26" spans="1:8" ht="16.5" thickTop="1" thickBot="1" x14ac:dyDescent="0.3">
      <c r="A26" s="5" t="s">
        <v>40</v>
      </c>
      <c r="B26" s="19">
        <f>7.99*Office!$E$1</f>
        <v>862.92000000000007</v>
      </c>
      <c r="C26" s="6" t="s">
        <v>10</v>
      </c>
      <c r="D26" s="6" t="s">
        <v>16</v>
      </c>
      <c r="E26" s="6" t="s">
        <v>17</v>
      </c>
      <c r="F26" s="6" t="s">
        <v>162</v>
      </c>
      <c r="G26" s="6" t="s">
        <v>13</v>
      </c>
      <c r="H26" s="29">
        <v>25</v>
      </c>
    </row>
    <row r="27" spans="1:8" ht="16.5" thickTop="1" thickBot="1" x14ac:dyDescent="0.3">
      <c r="A27" s="5" t="s">
        <v>41</v>
      </c>
      <c r="B27" s="19">
        <f>7.99*Office!$E$1</f>
        <v>862.92000000000007</v>
      </c>
      <c r="C27" s="6" t="s">
        <v>10</v>
      </c>
      <c r="D27" s="6" t="s">
        <v>42</v>
      </c>
      <c r="E27" s="6" t="s">
        <v>17</v>
      </c>
      <c r="F27" s="6" t="s">
        <v>162</v>
      </c>
      <c r="G27" s="6" t="s">
        <v>13</v>
      </c>
      <c r="H27" s="29">
        <v>26</v>
      </c>
    </row>
    <row r="28" spans="1:8" ht="16.5" thickTop="1" thickBot="1" x14ac:dyDescent="0.3">
      <c r="A28" s="5" t="s">
        <v>43</v>
      </c>
      <c r="B28" s="19">
        <f>7.99*Office!$E$1</f>
        <v>862.92000000000007</v>
      </c>
      <c r="C28" s="6" t="s">
        <v>10</v>
      </c>
      <c r="D28" s="6" t="s">
        <v>44</v>
      </c>
      <c r="E28" s="6" t="s">
        <v>17</v>
      </c>
      <c r="F28" s="6" t="s">
        <v>162</v>
      </c>
      <c r="G28" s="6" t="s">
        <v>13</v>
      </c>
      <c r="H28" s="29">
        <v>27</v>
      </c>
    </row>
    <row r="29" spans="1:8" ht="16.5" thickTop="1" thickBot="1" x14ac:dyDescent="0.3">
      <c r="A29" s="5" t="s">
        <v>45</v>
      </c>
      <c r="B29" s="19">
        <f>14.99*Office!$E$1</f>
        <v>1618.92</v>
      </c>
      <c r="C29" s="6" t="s">
        <v>10</v>
      </c>
      <c r="D29" s="6" t="s">
        <v>13</v>
      </c>
      <c r="E29" s="6" t="s">
        <v>17</v>
      </c>
      <c r="F29" s="6" t="s">
        <v>162</v>
      </c>
      <c r="G29" s="6" t="s">
        <v>13</v>
      </c>
      <c r="H29" s="29">
        <v>28</v>
      </c>
    </row>
    <row r="30" spans="1:8" ht="16.5" thickTop="1" thickBot="1" x14ac:dyDescent="0.3">
      <c r="A30" s="7" t="s">
        <v>46</v>
      </c>
      <c r="B30" s="20">
        <f>29.99*Office!$E$1</f>
        <v>3238.9199999999996</v>
      </c>
      <c r="C30" s="8" t="s">
        <v>10</v>
      </c>
      <c r="D30" s="8" t="s">
        <v>47</v>
      </c>
      <c r="E30" s="8" t="s">
        <v>48</v>
      </c>
      <c r="F30" s="8" t="s">
        <v>162</v>
      </c>
      <c r="G30" s="8" t="s">
        <v>13</v>
      </c>
      <c r="H30" s="29">
        <v>29</v>
      </c>
    </row>
    <row r="31" spans="1:8" ht="16.5" thickTop="1" thickBot="1" x14ac:dyDescent="0.3">
      <c r="A31" s="7" t="s">
        <v>49</v>
      </c>
      <c r="B31" s="20">
        <f>19.99*Office!$E$1</f>
        <v>2158.9199999999996</v>
      </c>
      <c r="C31" s="8" t="s">
        <v>10</v>
      </c>
      <c r="D31" s="8" t="s">
        <v>47</v>
      </c>
      <c r="E31" s="8" t="s">
        <v>48</v>
      </c>
      <c r="F31" s="8" t="s">
        <v>162</v>
      </c>
      <c r="G31" s="8" t="s">
        <v>13</v>
      </c>
      <c r="H31" s="29">
        <v>30</v>
      </c>
    </row>
    <row r="32" spans="1:8" ht="16.5" thickTop="1" thickBot="1" x14ac:dyDescent="0.3">
      <c r="A32" s="7" t="s">
        <v>50</v>
      </c>
      <c r="B32" s="20">
        <f>49.99*Office!$E$1</f>
        <v>5398.92</v>
      </c>
      <c r="C32" s="8" t="s">
        <v>10</v>
      </c>
      <c r="D32" s="8" t="s">
        <v>47</v>
      </c>
      <c r="E32" s="8" t="s">
        <v>48</v>
      </c>
      <c r="F32" s="8" t="s">
        <v>162</v>
      </c>
      <c r="G32" s="8" t="s">
        <v>13</v>
      </c>
      <c r="H32" s="29">
        <v>31</v>
      </c>
    </row>
    <row r="33" spans="1:8" ht="16.5" thickTop="1" thickBot="1" x14ac:dyDescent="0.3">
      <c r="A33" s="7" t="s">
        <v>51</v>
      </c>
      <c r="B33" s="20">
        <f>29.99*Office!$E$1</f>
        <v>3238.9199999999996</v>
      </c>
      <c r="C33" s="8" t="s">
        <v>10</v>
      </c>
      <c r="D33" s="8" t="s">
        <v>47</v>
      </c>
      <c r="E33" s="8" t="s">
        <v>48</v>
      </c>
      <c r="F33" s="8" t="s">
        <v>162</v>
      </c>
      <c r="G33" s="8" t="s">
        <v>13</v>
      </c>
      <c r="H33" s="29">
        <v>32</v>
      </c>
    </row>
    <row r="34" spans="1:8" ht="16.5" thickTop="1" thickBot="1" x14ac:dyDescent="0.3">
      <c r="A34" s="9" t="s">
        <v>52</v>
      </c>
      <c r="B34" s="21">
        <f>64.99*Office!$E$1</f>
        <v>7018.9199999999992</v>
      </c>
      <c r="C34" s="10" t="s">
        <v>10</v>
      </c>
      <c r="D34" s="10" t="s">
        <v>47</v>
      </c>
      <c r="E34" s="10" t="s">
        <v>53</v>
      </c>
      <c r="F34" s="10" t="s">
        <v>162</v>
      </c>
      <c r="G34" s="10" t="s">
        <v>13</v>
      </c>
      <c r="H34" s="29">
        <v>33</v>
      </c>
    </row>
    <row r="35" spans="1:8" ht="16.5" thickTop="1" thickBot="1" x14ac:dyDescent="0.3">
      <c r="A35" s="9" t="s">
        <v>54</v>
      </c>
      <c r="B35" s="21">
        <f>89.99*Office!$E$1</f>
        <v>9718.92</v>
      </c>
      <c r="C35" s="10" t="s">
        <v>10</v>
      </c>
      <c r="D35" s="10" t="s">
        <v>47</v>
      </c>
      <c r="E35" s="10" t="s">
        <v>53</v>
      </c>
      <c r="F35" s="10" t="s">
        <v>162</v>
      </c>
      <c r="G35" s="10" t="s">
        <v>13</v>
      </c>
      <c r="H35" s="29">
        <v>34</v>
      </c>
    </row>
    <row r="36" spans="1:8" ht="16.5" thickTop="1" thickBot="1" x14ac:dyDescent="0.3">
      <c r="A36" s="9" t="s">
        <v>55</v>
      </c>
      <c r="B36" s="21">
        <f>45.99*Office!$E$1</f>
        <v>4966.92</v>
      </c>
      <c r="C36" s="10" t="s">
        <v>10</v>
      </c>
      <c r="D36" s="10" t="s">
        <v>47</v>
      </c>
      <c r="E36" s="10" t="s">
        <v>53</v>
      </c>
      <c r="F36" s="10" t="s">
        <v>162</v>
      </c>
      <c r="G36" s="10" t="s">
        <v>13</v>
      </c>
      <c r="H36" s="29">
        <v>35</v>
      </c>
    </row>
    <row r="37" spans="1:8" ht="16.5" thickTop="1" thickBot="1" x14ac:dyDescent="0.3">
      <c r="A37" s="9" t="s">
        <v>56</v>
      </c>
      <c r="B37" s="21">
        <f>64.99*Office!$E$1</f>
        <v>7018.9199999999992</v>
      </c>
      <c r="C37" s="10" t="s">
        <v>10</v>
      </c>
      <c r="D37" s="10" t="s">
        <v>47</v>
      </c>
      <c r="E37" s="10" t="s">
        <v>53</v>
      </c>
      <c r="F37" s="10" t="s">
        <v>162</v>
      </c>
      <c r="G37" s="10" t="s">
        <v>13</v>
      </c>
      <c r="H37" s="29">
        <v>36</v>
      </c>
    </row>
    <row r="38" spans="1:8" ht="31.5" thickTop="1" thickBot="1" x14ac:dyDescent="0.3">
      <c r="A38" s="11" t="s">
        <v>57</v>
      </c>
      <c r="B38" s="22">
        <f>9.99*Office!$E$1</f>
        <v>1078.92</v>
      </c>
      <c r="C38" s="12" t="s">
        <v>10</v>
      </c>
      <c r="D38" s="12" t="s">
        <v>47</v>
      </c>
      <c r="E38" s="12" t="s">
        <v>58</v>
      </c>
      <c r="F38" s="12" t="s">
        <v>162</v>
      </c>
      <c r="G38" s="12" t="s">
        <v>13</v>
      </c>
      <c r="H38" s="29">
        <v>37</v>
      </c>
    </row>
    <row r="39" spans="1:8" ht="31.5" thickTop="1" thickBot="1" x14ac:dyDescent="0.3">
      <c r="A39" s="11" t="s">
        <v>59</v>
      </c>
      <c r="B39" s="22">
        <f>29.99*Office!$E$1</f>
        <v>3238.9199999999996</v>
      </c>
      <c r="C39" s="12" t="s">
        <v>10</v>
      </c>
      <c r="D39" s="12" t="s">
        <v>47</v>
      </c>
      <c r="E39" s="12" t="s">
        <v>58</v>
      </c>
      <c r="F39" s="12" t="s">
        <v>162</v>
      </c>
      <c r="G39" s="12" t="s">
        <v>13</v>
      </c>
      <c r="H39" s="29">
        <v>38</v>
      </c>
    </row>
    <row r="40" spans="1:8" ht="31.5" thickTop="1" thickBot="1" x14ac:dyDescent="0.3">
      <c r="A40" s="11" t="s">
        <v>60</v>
      </c>
      <c r="B40" s="22">
        <f>19.99*Office!$E$1</f>
        <v>2158.9199999999996</v>
      </c>
      <c r="C40" s="12" t="s">
        <v>10</v>
      </c>
      <c r="D40" s="12" t="s">
        <v>47</v>
      </c>
      <c r="E40" s="12" t="s">
        <v>58</v>
      </c>
      <c r="F40" s="12" t="s">
        <v>162</v>
      </c>
      <c r="G40" s="12" t="s">
        <v>13</v>
      </c>
      <c r="H40" s="29">
        <v>39</v>
      </c>
    </row>
    <row r="41" spans="1:8" ht="31.5" thickTop="1" thickBot="1" x14ac:dyDescent="0.3">
      <c r="A41" s="11" t="s">
        <v>61</v>
      </c>
      <c r="B41" s="22">
        <f>44.99*Office!$E$1</f>
        <v>4858.92</v>
      </c>
      <c r="C41" s="12" t="s">
        <v>10</v>
      </c>
      <c r="D41" s="12" t="s">
        <v>47</v>
      </c>
      <c r="E41" s="12" t="s">
        <v>58</v>
      </c>
      <c r="F41" s="12" t="s">
        <v>162</v>
      </c>
      <c r="G41" s="12" t="s">
        <v>13</v>
      </c>
      <c r="H41" s="29">
        <v>40</v>
      </c>
    </row>
    <row r="42" spans="1:8" ht="31.5" thickTop="1" thickBot="1" x14ac:dyDescent="0.3">
      <c r="A42" s="11" t="s">
        <v>62</v>
      </c>
      <c r="B42" s="22">
        <f>69.99*Office!$E$1</f>
        <v>7558.9199999999992</v>
      </c>
      <c r="C42" s="12" t="s">
        <v>10</v>
      </c>
      <c r="D42" s="12" t="s">
        <v>47</v>
      </c>
      <c r="E42" s="12" t="s">
        <v>58</v>
      </c>
      <c r="F42" s="12" t="s">
        <v>162</v>
      </c>
      <c r="G42" s="12" t="s">
        <v>13</v>
      </c>
      <c r="H42" s="29">
        <v>41</v>
      </c>
    </row>
    <row r="43" spans="1:8" ht="31.5" thickTop="1" thickBot="1" x14ac:dyDescent="0.3">
      <c r="A43" s="11" t="s">
        <v>63</v>
      </c>
      <c r="B43" s="22">
        <f>12.99*Office!$E$1</f>
        <v>1402.92</v>
      </c>
      <c r="C43" s="12" t="s">
        <v>10</v>
      </c>
      <c r="D43" s="12" t="s">
        <v>47</v>
      </c>
      <c r="E43" s="12" t="s">
        <v>58</v>
      </c>
      <c r="F43" s="12" t="s">
        <v>162</v>
      </c>
      <c r="G43" s="12" t="s">
        <v>13</v>
      </c>
      <c r="H43" s="29">
        <v>42</v>
      </c>
    </row>
    <row r="44" spans="1:8" ht="31.5" thickTop="1" thickBot="1" x14ac:dyDescent="0.3">
      <c r="A44" s="13" t="s">
        <v>64</v>
      </c>
      <c r="B44" s="23">
        <f>14.99*Office!$E$1</f>
        <v>1618.92</v>
      </c>
      <c r="C44" s="14" t="s">
        <v>65</v>
      </c>
      <c r="D44" s="14" t="s">
        <v>13</v>
      </c>
      <c r="E44" s="14" t="s">
        <v>66</v>
      </c>
      <c r="F44" s="14" t="s">
        <v>162</v>
      </c>
      <c r="G44" s="14" t="s">
        <v>13</v>
      </c>
      <c r="H44" s="29">
        <v>43</v>
      </c>
    </row>
    <row r="45" spans="1:8" ht="31.5" thickTop="1" thickBot="1" x14ac:dyDescent="0.3">
      <c r="A45" s="13" t="s">
        <v>67</v>
      </c>
      <c r="B45" s="23">
        <f>29.99*Office!$E$1</f>
        <v>3238.9199999999996</v>
      </c>
      <c r="C45" s="14" t="s">
        <v>65</v>
      </c>
      <c r="D45" s="14" t="s">
        <v>13</v>
      </c>
      <c r="E45" s="14" t="s">
        <v>66</v>
      </c>
      <c r="F45" s="14" t="s">
        <v>162</v>
      </c>
      <c r="G45" s="14" t="s">
        <v>13</v>
      </c>
      <c r="H45" s="29">
        <v>44</v>
      </c>
    </row>
    <row r="46" spans="1:8" ht="31.5" thickTop="1" thickBot="1" x14ac:dyDescent="0.3">
      <c r="A46" s="13" t="s">
        <v>68</v>
      </c>
      <c r="B46" s="23">
        <f>7.49*Office!$E$1</f>
        <v>808.92000000000007</v>
      </c>
      <c r="C46" s="14" t="s">
        <v>65</v>
      </c>
      <c r="D46" s="14" t="s">
        <v>13</v>
      </c>
      <c r="E46" s="14" t="s">
        <v>66</v>
      </c>
      <c r="F46" s="14" t="s">
        <v>162</v>
      </c>
      <c r="G46" s="14" t="s">
        <v>13</v>
      </c>
      <c r="H46" s="29">
        <v>45</v>
      </c>
    </row>
    <row r="47" spans="1:8" ht="31.5" thickTop="1" thickBot="1" x14ac:dyDescent="0.3">
      <c r="A47" s="13" t="s">
        <v>69</v>
      </c>
      <c r="B47" s="23">
        <f>14.99*Office!$E$1</f>
        <v>1618.92</v>
      </c>
      <c r="C47" s="14" t="s">
        <v>65</v>
      </c>
      <c r="D47" s="14" t="s">
        <v>13</v>
      </c>
      <c r="E47" s="14" t="s">
        <v>66</v>
      </c>
      <c r="F47" s="14" t="s">
        <v>162</v>
      </c>
      <c r="G47" s="14" t="s">
        <v>13</v>
      </c>
      <c r="H47" s="29">
        <v>46</v>
      </c>
    </row>
    <row r="48" spans="1:8" ht="31.5" thickTop="1" thickBot="1" x14ac:dyDescent="0.3">
      <c r="A48" s="37" t="s">
        <v>136</v>
      </c>
      <c r="B48" s="23">
        <f>9.99*Office!$E$1</f>
        <v>1078.92</v>
      </c>
      <c r="C48" s="14" t="s">
        <v>65</v>
      </c>
      <c r="D48" s="14" t="s">
        <v>13</v>
      </c>
      <c r="E48" s="14" t="s">
        <v>66</v>
      </c>
      <c r="F48" s="14" t="s">
        <v>162</v>
      </c>
      <c r="G48" s="14" t="s">
        <v>13</v>
      </c>
      <c r="H48" s="29">
        <v>47</v>
      </c>
    </row>
    <row r="49" spans="1:8" ht="31.5" thickTop="1" thickBot="1" x14ac:dyDescent="0.3">
      <c r="A49" s="13" t="s">
        <v>70</v>
      </c>
      <c r="B49" s="23">
        <f>14.99*Office!$E$1</f>
        <v>1618.92</v>
      </c>
      <c r="C49" s="14" t="s">
        <v>65</v>
      </c>
      <c r="D49" s="14" t="s">
        <v>13</v>
      </c>
      <c r="E49" s="14" t="s">
        <v>66</v>
      </c>
      <c r="F49" s="14" t="s">
        <v>162</v>
      </c>
      <c r="G49" s="14" t="s">
        <v>13</v>
      </c>
      <c r="H49" s="29">
        <v>48</v>
      </c>
    </row>
    <row r="50" spans="1:8" ht="31.5" thickTop="1" thickBot="1" x14ac:dyDescent="0.3">
      <c r="A50" s="13" t="s">
        <v>71</v>
      </c>
      <c r="B50" s="23">
        <f>9.99*Office!$E$1</f>
        <v>1078.92</v>
      </c>
      <c r="C50" s="14" t="s">
        <v>65</v>
      </c>
      <c r="D50" s="14" t="s">
        <v>72</v>
      </c>
      <c r="E50" s="14" t="s">
        <v>66</v>
      </c>
      <c r="F50" s="14" t="s">
        <v>162</v>
      </c>
      <c r="G50" s="14" t="s">
        <v>13</v>
      </c>
      <c r="H50" s="29">
        <v>49</v>
      </c>
    </row>
    <row r="51" spans="1:8" ht="31.5" thickTop="1" thickBot="1" x14ac:dyDescent="0.3">
      <c r="A51" s="13" t="s">
        <v>73</v>
      </c>
      <c r="B51" s="23">
        <f>29.99*Office!$E$1</f>
        <v>3238.9199999999996</v>
      </c>
      <c r="C51" s="14" t="s">
        <v>65</v>
      </c>
      <c r="D51" s="14" t="s">
        <v>13</v>
      </c>
      <c r="E51" s="14" t="s">
        <v>66</v>
      </c>
      <c r="F51" s="14" t="s">
        <v>162</v>
      </c>
      <c r="G51" s="14" t="s">
        <v>13</v>
      </c>
      <c r="H51" s="29">
        <v>50</v>
      </c>
    </row>
    <row r="52" spans="1:8" ht="31.5" thickTop="1" thickBot="1" x14ac:dyDescent="0.3">
      <c r="A52" s="13" t="s">
        <v>74</v>
      </c>
      <c r="B52" s="23">
        <f>19.99*Office!$E$1</f>
        <v>2158.9199999999996</v>
      </c>
      <c r="C52" s="14" t="s">
        <v>65</v>
      </c>
      <c r="D52" s="14" t="s">
        <v>16</v>
      </c>
      <c r="E52" s="14" t="s">
        <v>66</v>
      </c>
      <c r="F52" s="14" t="s">
        <v>162</v>
      </c>
      <c r="G52" s="14" t="s">
        <v>13</v>
      </c>
      <c r="H52" s="29">
        <v>51</v>
      </c>
    </row>
    <row r="53" spans="1:8" ht="31.5" thickTop="1" thickBot="1" x14ac:dyDescent="0.3">
      <c r="A53" s="13" t="s">
        <v>75</v>
      </c>
      <c r="B53" s="23">
        <f>9.99*Office!$E$1</f>
        <v>1078.92</v>
      </c>
      <c r="C53" s="14" t="s">
        <v>65</v>
      </c>
      <c r="D53" s="14" t="s">
        <v>44</v>
      </c>
      <c r="E53" s="14" t="s">
        <v>66</v>
      </c>
      <c r="F53" s="14" t="s">
        <v>162</v>
      </c>
      <c r="G53" s="14" t="s">
        <v>13</v>
      </c>
      <c r="H53" s="29">
        <v>52</v>
      </c>
    </row>
    <row r="54" spans="1:8" ht="31.5" thickTop="1" thickBot="1" x14ac:dyDescent="0.3">
      <c r="A54" s="13" t="s">
        <v>76</v>
      </c>
      <c r="B54" s="23">
        <f>10.99*Office!$E$1</f>
        <v>1186.92</v>
      </c>
      <c r="C54" s="14" t="s">
        <v>65</v>
      </c>
      <c r="D54" s="14" t="s">
        <v>13</v>
      </c>
      <c r="E54" s="14" t="s">
        <v>66</v>
      </c>
      <c r="F54" s="14" t="s">
        <v>162</v>
      </c>
      <c r="G54" s="14" t="s">
        <v>13</v>
      </c>
      <c r="H54" s="29">
        <v>53</v>
      </c>
    </row>
    <row r="55" spans="1:8" ht="31.5" thickTop="1" thickBot="1" x14ac:dyDescent="0.3">
      <c r="A55" s="13" t="s">
        <v>77</v>
      </c>
      <c r="B55" s="23">
        <f>9.99*Office!$E$1</f>
        <v>1078.92</v>
      </c>
      <c r="C55" s="14" t="s">
        <v>65</v>
      </c>
      <c r="D55" s="14" t="s">
        <v>78</v>
      </c>
      <c r="E55" s="14" t="s">
        <v>66</v>
      </c>
      <c r="F55" s="14" t="s">
        <v>162</v>
      </c>
      <c r="G55" s="14" t="s">
        <v>13</v>
      </c>
      <c r="H55" s="29">
        <v>54</v>
      </c>
    </row>
    <row r="56" spans="1:8" ht="31.5" thickTop="1" thickBot="1" x14ac:dyDescent="0.3">
      <c r="A56" s="13" t="s">
        <v>79</v>
      </c>
      <c r="B56" s="23">
        <f>9.99*Office!$E$1</f>
        <v>1078.92</v>
      </c>
      <c r="C56" s="14" t="s">
        <v>65</v>
      </c>
      <c r="D56" s="14" t="s">
        <v>80</v>
      </c>
      <c r="E56" s="14" t="s">
        <v>66</v>
      </c>
      <c r="F56" s="14" t="s">
        <v>162</v>
      </c>
      <c r="G56" s="14" t="s">
        <v>13</v>
      </c>
      <c r="H56" s="29">
        <v>55</v>
      </c>
    </row>
    <row r="57" spans="1:8" ht="31.5" thickTop="1" thickBot="1" x14ac:dyDescent="0.3">
      <c r="A57" s="13" t="s">
        <v>81</v>
      </c>
      <c r="B57" s="23">
        <f>9.99*Office!$E$1</f>
        <v>1078.92</v>
      </c>
      <c r="C57" s="14" t="s">
        <v>65</v>
      </c>
      <c r="D57" s="14" t="s">
        <v>82</v>
      </c>
      <c r="E57" s="14" t="s">
        <v>66</v>
      </c>
      <c r="F57" s="14" t="s">
        <v>162</v>
      </c>
      <c r="G57" s="14" t="s">
        <v>13</v>
      </c>
      <c r="H57" s="29">
        <v>56</v>
      </c>
    </row>
    <row r="58" spans="1:8" ht="31.5" thickTop="1" thickBot="1" x14ac:dyDescent="0.3">
      <c r="A58" s="13" t="s">
        <v>83</v>
      </c>
      <c r="B58" s="23">
        <f>29.99*Office!$E$1</f>
        <v>3238.9199999999996</v>
      </c>
      <c r="C58" s="14" t="s">
        <v>65</v>
      </c>
      <c r="D58" s="14" t="s">
        <v>13</v>
      </c>
      <c r="E58" s="14" t="s">
        <v>66</v>
      </c>
      <c r="F58" s="14" t="s">
        <v>162</v>
      </c>
      <c r="G58" s="14" t="s">
        <v>13</v>
      </c>
      <c r="H58" s="29">
        <v>57</v>
      </c>
    </row>
    <row r="59" spans="1:8" ht="31.5" thickTop="1" thickBot="1" x14ac:dyDescent="0.3">
      <c r="A59" s="13" t="s">
        <v>84</v>
      </c>
      <c r="B59" s="23">
        <f>9.99*Office!$E$1</f>
        <v>1078.92</v>
      </c>
      <c r="C59" s="14" t="s">
        <v>65</v>
      </c>
      <c r="D59" s="14" t="s">
        <v>85</v>
      </c>
      <c r="E59" s="14" t="s">
        <v>66</v>
      </c>
      <c r="F59" s="14" t="s">
        <v>162</v>
      </c>
      <c r="G59" s="14" t="s">
        <v>13</v>
      </c>
      <c r="H59" s="29">
        <v>58</v>
      </c>
    </row>
    <row r="60" spans="1:8" ht="31.5" thickTop="1" thickBot="1" x14ac:dyDescent="0.3">
      <c r="A60" s="13" t="s">
        <v>86</v>
      </c>
      <c r="B60" s="23">
        <f>9.99*Office!$E$1</f>
        <v>1078.92</v>
      </c>
      <c r="C60" s="14" t="s">
        <v>65</v>
      </c>
      <c r="D60" s="14" t="s">
        <v>47</v>
      </c>
      <c r="E60" s="14" t="s">
        <v>66</v>
      </c>
      <c r="F60" s="14" t="s">
        <v>162</v>
      </c>
      <c r="G60" s="14" t="s">
        <v>13</v>
      </c>
      <c r="H60" s="29">
        <v>59</v>
      </c>
    </row>
    <row r="61" spans="1:8" ht="31.5" thickTop="1" thickBot="1" x14ac:dyDescent="0.3">
      <c r="A61" s="13" t="s">
        <v>87</v>
      </c>
      <c r="B61" s="23">
        <f>9.99*Office!$E$1</f>
        <v>1078.92</v>
      </c>
      <c r="C61" s="14" t="s">
        <v>65</v>
      </c>
      <c r="D61" s="14" t="s">
        <v>47</v>
      </c>
      <c r="E61" s="14" t="s">
        <v>66</v>
      </c>
      <c r="F61" s="14" t="s">
        <v>162</v>
      </c>
      <c r="G61" s="14" t="s">
        <v>13</v>
      </c>
      <c r="H61" s="29">
        <v>60</v>
      </c>
    </row>
    <row r="62" spans="1:8" ht="16.5" thickTop="1" thickBot="1" x14ac:dyDescent="0.3">
      <c r="A62" s="13" t="s">
        <v>88</v>
      </c>
      <c r="B62" s="23">
        <f>9.99*Office!$E$1</f>
        <v>1078.92</v>
      </c>
      <c r="C62" s="14" t="s">
        <v>10</v>
      </c>
      <c r="D62" s="14" t="s">
        <v>47</v>
      </c>
      <c r="E62" s="14" t="s">
        <v>66</v>
      </c>
      <c r="F62" s="14" t="s">
        <v>162</v>
      </c>
      <c r="G62" s="14" t="s">
        <v>13</v>
      </c>
      <c r="H62" s="29">
        <v>61</v>
      </c>
    </row>
    <row r="63" spans="1:8" ht="31.5" thickTop="1" thickBot="1" x14ac:dyDescent="0.3">
      <c r="A63" s="13" t="s">
        <v>89</v>
      </c>
      <c r="B63" s="23">
        <f>9.99*Office!$E$1</f>
        <v>1078.92</v>
      </c>
      <c r="C63" s="14" t="s">
        <v>65</v>
      </c>
      <c r="D63" s="14" t="s">
        <v>90</v>
      </c>
      <c r="E63" s="14" t="s">
        <v>66</v>
      </c>
      <c r="F63" s="14" t="s">
        <v>162</v>
      </c>
      <c r="G63" s="14" t="s">
        <v>13</v>
      </c>
      <c r="H63" s="29">
        <v>62</v>
      </c>
    </row>
    <row r="64" spans="1:8" ht="31.5" thickTop="1" thickBot="1" x14ac:dyDescent="0.3">
      <c r="A64" s="13" t="s">
        <v>91</v>
      </c>
      <c r="B64" s="23">
        <f>9.99*Office!$E$1</f>
        <v>1078.92</v>
      </c>
      <c r="C64" s="14" t="s">
        <v>65</v>
      </c>
      <c r="D64" s="14" t="s">
        <v>92</v>
      </c>
      <c r="E64" s="14" t="s">
        <v>66</v>
      </c>
      <c r="F64" s="14" t="s">
        <v>162</v>
      </c>
      <c r="G64" s="14" t="s">
        <v>13</v>
      </c>
      <c r="H64" s="29">
        <v>63</v>
      </c>
    </row>
    <row r="65" spans="1:8" ht="31.5" thickTop="1" thickBot="1" x14ac:dyDescent="0.3">
      <c r="A65" s="13" t="s">
        <v>93</v>
      </c>
      <c r="B65" s="23">
        <f>9.99*Office!$E$1</f>
        <v>1078.92</v>
      </c>
      <c r="C65" s="14" t="s">
        <v>65</v>
      </c>
      <c r="D65" s="14" t="s">
        <v>94</v>
      </c>
      <c r="E65" s="14" t="s">
        <v>66</v>
      </c>
      <c r="F65" s="14" t="s">
        <v>162</v>
      </c>
      <c r="G65" s="14" t="s">
        <v>13</v>
      </c>
      <c r="H65" s="29">
        <v>64</v>
      </c>
    </row>
    <row r="66" spans="1:8" ht="31.5" thickTop="1" thickBot="1" x14ac:dyDescent="0.3">
      <c r="A66" s="13" t="s">
        <v>95</v>
      </c>
      <c r="B66" s="23">
        <f>9.99*Office!$E$1</f>
        <v>1078.92</v>
      </c>
      <c r="C66" s="14" t="s">
        <v>65</v>
      </c>
      <c r="D66" s="14" t="s">
        <v>96</v>
      </c>
      <c r="E66" s="14" t="s">
        <v>66</v>
      </c>
      <c r="F66" s="14" t="s">
        <v>162</v>
      </c>
      <c r="G66" s="14" t="s">
        <v>13</v>
      </c>
      <c r="H66" s="29">
        <v>65</v>
      </c>
    </row>
    <row r="67" spans="1:8" ht="31.5" thickTop="1" thickBot="1" x14ac:dyDescent="0.3">
      <c r="A67" s="13" t="s">
        <v>97</v>
      </c>
      <c r="B67" s="23">
        <f>9.99*Office!$E$1</f>
        <v>1078.92</v>
      </c>
      <c r="C67" s="14" t="s">
        <v>65</v>
      </c>
      <c r="D67" s="14" t="s">
        <v>98</v>
      </c>
      <c r="E67" s="14" t="s">
        <v>66</v>
      </c>
      <c r="F67" s="14" t="s">
        <v>162</v>
      </c>
      <c r="G67" s="14" t="s">
        <v>13</v>
      </c>
      <c r="H67" s="29">
        <v>66</v>
      </c>
    </row>
    <row r="68" spans="1:8" ht="31.5" thickTop="1" thickBot="1" x14ac:dyDescent="0.3">
      <c r="A68" s="13" t="s">
        <v>99</v>
      </c>
      <c r="B68" s="23">
        <f>9.99*Office!$E$1</f>
        <v>1078.92</v>
      </c>
      <c r="C68" s="14" t="s">
        <v>65</v>
      </c>
      <c r="D68" s="14" t="s">
        <v>100</v>
      </c>
      <c r="E68" s="14" t="s">
        <v>66</v>
      </c>
      <c r="F68" s="14" t="s">
        <v>162</v>
      </c>
      <c r="G68" s="14" t="s">
        <v>13</v>
      </c>
      <c r="H68" s="29">
        <v>67</v>
      </c>
    </row>
    <row r="69" spans="1:8" ht="31.5" thickTop="1" thickBot="1" x14ac:dyDescent="0.3">
      <c r="A69" s="13" t="s">
        <v>101</v>
      </c>
      <c r="B69" s="23">
        <f>9.99*Office!$E$1</f>
        <v>1078.92</v>
      </c>
      <c r="C69" s="14" t="s">
        <v>65</v>
      </c>
      <c r="D69" s="14" t="s">
        <v>102</v>
      </c>
      <c r="E69" s="14" t="s">
        <v>66</v>
      </c>
      <c r="F69" s="14" t="s">
        <v>162</v>
      </c>
      <c r="G69" s="14" t="s">
        <v>13</v>
      </c>
      <c r="H69" s="29">
        <v>68</v>
      </c>
    </row>
    <row r="70" spans="1:8" ht="31.5" thickTop="1" thickBot="1" x14ac:dyDescent="0.3">
      <c r="A70" s="13" t="s">
        <v>103</v>
      </c>
      <c r="B70" s="23">
        <f>9.99*Office!$E$1</f>
        <v>1078.92</v>
      </c>
      <c r="C70" s="14" t="s">
        <v>65</v>
      </c>
      <c r="D70" s="14" t="s">
        <v>104</v>
      </c>
      <c r="E70" s="14" t="s">
        <v>66</v>
      </c>
      <c r="F70" s="14" t="s">
        <v>162</v>
      </c>
      <c r="G70" s="14" t="s">
        <v>13</v>
      </c>
      <c r="H70" s="29">
        <v>69</v>
      </c>
    </row>
    <row r="71" spans="1:8" ht="31.5" thickTop="1" thickBot="1" x14ac:dyDescent="0.3">
      <c r="A71" s="13" t="s">
        <v>105</v>
      </c>
      <c r="B71" s="23">
        <f>9.99*Office!$E$1</f>
        <v>1078.92</v>
      </c>
      <c r="C71" s="14" t="s">
        <v>65</v>
      </c>
      <c r="D71" s="14" t="s">
        <v>106</v>
      </c>
      <c r="E71" s="14" t="s">
        <v>66</v>
      </c>
      <c r="F71" s="14" t="s">
        <v>162</v>
      </c>
      <c r="G71" s="14" t="s">
        <v>13</v>
      </c>
      <c r="H71" s="29">
        <v>70</v>
      </c>
    </row>
    <row r="72" spans="1:8" ht="31.5" thickTop="1" thickBot="1" x14ac:dyDescent="0.3">
      <c r="A72" s="13" t="s">
        <v>107</v>
      </c>
      <c r="B72" s="23">
        <f>9.99*Office!$E$1</f>
        <v>1078.92</v>
      </c>
      <c r="C72" s="14" t="s">
        <v>65</v>
      </c>
      <c r="D72" s="14" t="s">
        <v>108</v>
      </c>
      <c r="E72" s="14" t="s">
        <v>66</v>
      </c>
      <c r="F72" s="14" t="s">
        <v>162</v>
      </c>
      <c r="G72" s="14" t="s">
        <v>13</v>
      </c>
      <c r="H72" s="29">
        <v>71</v>
      </c>
    </row>
    <row r="73" spans="1:8" ht="31.5" thickTop="1" thickBot="1" x14ac:dyDescent="0.3">
      <c r="A73" s="13" t="s">
        <v>109</v>
      </c>
      <c r="B73" s="23">
        <f>9.99*Office!$E$1</f>
        <v>1078.92</v>
      </c>
      <c r="C73" s="14" t="s">
        <v>65</v>
      </c>
      <c r="D73" s="14" t="s">
        <v>108</v>
      </c>
      <c r="E73" s="14" t="s">
        <v>66</v>
      </c>
      <c r="F73" s="14" t="s">
        <v>162</v>
      </c>
      <c r="G73" s="14" t="s">
        <v>13</v>
      </c>
      <c r="H73" s="29">
        <v>72</v>
      </c>
    </row>
    <row r="74" spans="1:8" ht="31.5" thickTop="1" thickBot="1" x14ac:dyDescent="0.3">
      <c r="A74" s="13" t="s">
        <v>110</v>
      </c>
      <c r="B74" s="23">
        <f>9.99*Office!$E$1</f>
        <v>1078.92</v>
      </c>
      <c r="C74" s="14" t="s">
        <v>65</v>
      </c>
      <c r="D74" s="14" t="s">
        <v>111</v>
      </c>
      <c r="E74" s="14" t="s">
        <v>66</v>
      </c>
      <c r="F74" s="14" t="s">
        <v>162</v>
      </c>
      <c r="G74" s="14" t="s">
        <v>13</v>
      </c>
      <c r="H74" s="29">
        <v>73</v>
      </c>
    </row>
    <row r="75" spans="1:8" ht="31.5" thickTop="1" thickBot="1" x14ac:dyDescent="0.3">
      <c r="A75" s="13" t="s">
        <v>112</v>
      </c>
      <c r="B75" s="23">
        <f>9.99*Office!$E$1</f>
        <v>1078.92</v>
      </c>
      <c r="C75" s="14" t="s">
        <v>65</v>
      </c>
      <c r="D75" s="14" t="s">
        <v>113</v>
      </c>
      <c r="E75" s="14" t="s">
        <v>66</v>
      </c>
      <c r="F75" s="14" t="s">
        <v>162</v>
      </c>
      <c r="G75" s="14" t="s">
        <v>13</v>
      </c>
      <c r="H75" s="29">
        <v>74</v>
      </c>
    </row>
    <row r="76" spans="1:8" ht="31.5" thickTop="1" thickBot="1" x14ac:dyDescent="0.3">
      <c r="A76" s="13" t="s">
        <v>114</v>
      </c>
      <c r="B76" s="23">
        <f>9.99*Office!$E$1</f>
        <v>1078.92</v>
      </c>
      <c r="C76" s="14" t="s">
        <v>65</v>
      </c>
      <c r="D76" s="14" t="s">
        <v>115</v>
      </c>
      <c r="E76" s="14" t="s">
        <v>66</v>
      </c>
      <c r="F76" s="14" t="s">
        <v>162</v>
      </c>
      <c r="G76" s="14" t="s">
        <v>13</v>
      </c>
      <c r="H76" s="29">
        <v>75</v>
      </c>
    </row>
    <row r="77" spans="1:8" ht="31.5" thickTop="1" thickBot="1" x14ac:dyDescent="0.3">
      <c r="A77" s="13" t="s">
        <v>116</v>
      </c>
      <c r="B77" s="23">
        <f>9.99*Office!$E$1</f>
        <v>1078.92</v>
      </c>
      <c r="C77" s="14" t="s">
        <v>65</v>
      </c>
      <c r="D77" s="14" t="s">
        <v>117</v>
      </c>
      <c r="E77" s="14" t="s">
        <v>66</v>
      </c>
      <c r="F77" s="14" t="s">
        <v>162</v>
      </c>
      <c r="G77" s="14" t="s">
        <v>13</v>
      </c>
      <c r="H77" s="29">
        <v>76</v>
      </c>
    </row>
    <row r="78" spans="1:8" ht="31.5" thickTop="1" thickBot="1" x14ac:dyDescent="0.3">
      <c r="A78" s="13" t="s">
        <v>118</v>
      </c>
      <c r="B78" s="23">
        <f>9.99*Office!$E$1</f>
        <v>1078.92</v>
      </c>
      <c r="C78" s="14" t="s">
        <v>65</v>
      </c>
      <c r="D78" s="14" t="s">
        <v>119</v>
      </c>
      <c r="E78" s="14" t="s">
        <v>66</v>
      </c>
      <c r="F78" s="14" t="s">
        <v>162</v>
      </c>
      <c r="G78" s="14" t="s">
        <v>13</v>
      </c>
      <c r="H78" s="29">
        <v>77</v>
      </c>
    </row>
    <row r="79" spans="1:8" ht="31.5" thickTop="1" thickBot="1" x14ac:dyDescent="0.3">
      <c r="A79" s="15" t="s">
        <v>120</v>
      </c>
      <c r="B79" s="24">
        <f>39.99*Office!$E$1</f>
        <v>4318.92</v>
      </c>
      <c r="C79" s="16" t="s">
        <v>10</v>
      </c>
      <c r="D79" s="16" t="s">
        <v>47</v>
      </c>
      <c r="E79" s="16" t="s">
        <v>121</v>
      </c>
      <c r="F79" s="16" t="s">
        <v>162</v>
      </c>
      <c r="G79" s="16" t="s">
        <v>13</v>
      </c>
      <c r="H79" s="29">
        <v>78</v>
      </c>
    </row>
    <row r="80" spans="1:8" ht="31.5" thickTop="1" thickBot="1" x14ac:dyDescent="0.3">
      <c r="A80" s="15" t="s">
        <v>122</v>
      </c>
      <c r="B80" s="24">
        <f>54.99*Office!$E$1</f>
        <v>5938.92</v>
      </c>
      <c r="C80" s="16" t="s">
        <v>10</v>
      </c>
      <c r="D80" s="16" t="s">
        <v>47</v>
      </c>
      <c r="E80" s="16" t="s">
        <v>121</v>
      </c>
      <c r="F80" s="16" t="s">
        <v>162</v>
      </c>
      <c r="G80" s="16" t="s">
        <v>13</v>
      </c>
      <c r="H80" s="29">
        <v>79</v>
      </c>
    </row>
    <row r="81" spans="1:8" ht="31.5" thickTop="1" thickBot="1" x14ac:dyDescent="0.3">
      <c r="A81" s="15" t="s">
        <v>123</v>
      </c>
      <c r="B81" s="24">
        <f>39.99*Office!$E$1</f>
        <v>4318.92</v>
      </c>
      <c r="C81" s="16" t="s">
        <v>10</v>
      </c>
      <c r="D81" s="16" t="s">
        <v>47</v>
      </c>
      <c r="E81" s="16" t="s">
        <v>121</v>
      </c>
      <c r="F81" s="16" t="s">
        <v>162</v>
      </c>
      <c r="G81" s="16" t="s">
        <v>13</v>
      </c>
      <c r="H81" s="29">
        <v>80</v>
      </c>
    </row>
    <row r="82" spans="1:8" ht="31.5" thickTop="1" thickBot="1" x14ac:dyDescent="0.3">
      <c r="A82" s="15" t="s">
        <v>124</v>
      </c>
      <c r="B82" s="24">
        <f>43.99*Office!$E$1</f>
        <v>4750.92</v>
      </c>
      <c r="C82" s="16" t="s">
        <v>10</v>
      </c>
      <c r="D82" s="16" t="s">
        <v>47</v>
      </c>
      <c r="E82" s="16" t="s">
        <v>121</v>
      </c>
      <c r="F82" s="16" t="s">
        <v>162</v>
      </c>
      <c r="G82" s="16" t="s">
        <v>13</v>
      </c>
      <c r="H82" s="29">
        <v>81</v>
      </c>
    </row>
    <row r="83" spans="1:8" ht="16.5" thickTop="1" thickBot="1" x14ac:dyDescent="0.3">
      <c r="A83" s="17" t="s">
        <v>125</v>
      </c>
      <c r="B83" s="25">
        <f>14.99*Office!$E$1</f>
        <v>1618.92</v>
      </c>
      <c r="C83" s="18" t="s">
        <v>10</v>
      </c>
      <c r="D83" s="18" t="s">
        <v>13</v>
      </c>
      <c r="E83" s="18" t="s">
        <v>126</v>
      </c>
      <c r="F83" s="18" t="s">
        <v>162</v>
      </c>
      <c r="G83" s="18" t="s">
        <v>13</v>
      </c>
      <c r="H83" s="29">
        <v>82</v>
      </c>
    </row>
    <row r="84" spans="1:8" ht="16.5" thickTop="1" thickBot="1" x14ac:dyDescent="0.3">
      <c r="A84" s="17" t="s">
        <v>127</v>
      </c>
      <c r="B84" s="25">
        <f>24.99*Office!$E$1</f>
        <v>2698.9199999999996</v>
      </c>
      <c r="C84" s="18" t="s">
        <v>10</v>
      </c>
      <c r="D84" s="18" t="s">
        <v>13</v>
      </c>
      <c r="E84" s="18" t="s">
        <v>126</v>
      </c>
      <c r="F84" s="18" t="s">
        <v>162</v>
      </c>
      <c r="G84" s="18" t="s">
        <v>13</v>
      </c>
      <c r="H84" s="29">
        <v>83</v>
      </c>
    </row>
    <row r="85" spans="1:8" ht="16.5" thickTop="1" thickBot="1" x14ac:dyDescent="0.3">
      <c r="A85" s="17" t="s">
        <v>128</v>
      </c>
      <c r="B85" s="25">
        <f>12.99*Office!$E$1</f>
        <v>1402.92</v>
      </c>
      <c r="C85" s="18" t="s">
        <v>10</v>
      </c>
      <c r="D85" s="18" t="s">
        <v>13</v>
      </c>
      <c r="E85" s="18" t="s">
        <v>126</v>
      </c>
      <c r="F85" s="18" t="s">
        <v>162</v>
      </c>
      <c r="G85" s="18" t="s">
        <v>13</v>
      </c>
      <c r="H85" s="29">
        <v>84</v>
      </c>
    </row>
  </sheetData>
  <autoFilter ref="A1:H85" xr:uid="{E9E90A19-AF6C-46B2-B574-7A0145053F29}">
    <sortState xmlns:xlrd2="http://schemas.microsoft.com/office/spreadsheetml/2017/richdata2" ref="A2:H85">
      <sortCondition ref="H1:H85"/>
    </sortState>
  </autoFilter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Office</vt:lpstr>
      <vt:lpstr>Словари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George Salnik</cp:lastModifiedBy>
  <dcterms:created xsi:type="dcterms:W3CDTF">2021-01-10T11:18:12Z</dcterms:created>
  <dcterms:modified xsi:type="dcterms:W3CDTF">2024-10-14T09:40:21Z</dcterms:modified>
</cp:coreProperties>
</file>